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限界チェック" sheetId="2" state="visible" r:id="rId2"/>
    <sheet xmlns:r="http://schemas.openxmlformats.org/officeDocument/2006/relationships" name="メンバーマスタ" sheetId="3" state="visible" r:id="rId3"/>
    <sheet xmlns:r="http://schemas.openxmlformats.org/officeDocument/2006/relationships" name="案件マスタ" sheetId="4" state="visible" r:id="rId4"/>
    <sheet xmlns:r="http://schemas.openxmlformats.org/officeDocument/2006/relationships" name="アサイン" sheetId="5" state="visible" r:id="rId5"/>
    <sheet xmlns:r="http://schemas.openxmlformats.org/officeDocument/2006/relationships" name="稼働サマリー" sheetId="6" state="visible" r:id="rId6"/>
    <sheet xmlns:r="http://schemas.openxmlformats.org/officeDocument/2006/relationships" name="変更履歴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0&quot;%&quot;"/>
  </numFmts>
  <fonts count="9">
    <font>
      <name val="Calibri"/>
      <family val="2"/>
      <color theme="1"/>
      <sz val="11"/>
      <scheme val="minor"/>
    </font>
    <font>
      <b val="1"/>
      <color rgb="001F4E3D"/>
      <sz val="14"/>
    </font>
    <font>
      <b val="1"/>
    </font>
    <font>
      <b val="1"/>
      <color rgb="00FFFFFF"/>
      <sz val="14"/>
    </font>
    <font>
      <color rgb="00333333"/>
    </font>
    <font>
      <b val="1"/>
      <color rgb="001F4E3D"/>
    </font>
    <font>
      <color rgb="000563C1"/>
      <u val="single"/>
    </font>
    <font>
      <b val="1"/>
      <color rgb="00FFFFFF"/>
    </font>
    <font>
      <i val="1"/>
      <color rgb="00555555"/>
    </font>
  </fonts>
  <fills count="5">
    <fill>
      <patternFill/>
    </fill>
    <fill>
      <patternFill patternType="gray125"/>
    </fill>
    <fill>
      <patternFill patternType="solid">
        <fgColor rgb="001F4E3D"/>
      </patternFill>
    </fill>
    <fill>
      <patternFill patternType="solid">
        <fgColor rgb="00F5FBF8"/>
      </patternFill>
    </fill>
    <fill>
      <patternFill patternType="solid">
        <fgColor rgb="00DCE9DF"/>
      </patternFill>
    </fill>
  </fills>
  <borders count="6">
    <border>
      <left/>
      <right/>
      <top/>
      <bottom/>
      <diagonal/>
    </border>
    <border>
      <left style="thin">
        <color rgb="00B5BEB6"/>
      </left>
      <right style="thin">
        <color rgb="00B5BEB6"/>
      </right>
      <top style="thin">
        <color rgb="00B5BEB6"/>
      </top>
      <bottom style="thin">
        <color rgb="00B5BEB6"/>
      </bottom>
    </border>
    <border>
      <left/>
      <right/>
      <top style="thin">
        <color rgb="00B5BEB6"/>
      </top>
      <bottom/>
      <diagonal/>
    </border>
    <border>
      <left/>
      <right style="thin">
        <color rgb="00B5BEB6"/>
      </right>
      <top style="thin">
        <color rgb="00B5BEB6"/>
      </top>
      <bottom/>
      <diagonal/>
    </border>
    <border>
      <left/>
      <right/>
      <top style="thin">
        <color rgb="00B5BEB6"/>
      </top>
      <bottom style="thin">
        <color rgb="00B5BEB6"/>
      </bottom>
      <diagonal/>
    </border>
    <border>
      <left/>
      <right style="thin">
        <color rgb="00B5BEB6"/>
      </right>
      <top style="thin">
        <color rgb="00B5BEB6"/>
      </top>
      <bottom style="thin">
        <color rgb="00B5BEB6"/>
      </bottom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/>
    </xf>
    <xf numFmtId="0" fontId="4" fillId="3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vertical="top" wrapText="1"/>
    </xf>
    <xf numFmtId="0" fontId="5" fillId="4" borderId="1" applyAlignment="1" pivotButton="0" quotePrefix="0" xfId="0">
      <alignment vertical="center" wrapText="1"/>
    </xf>
    <xf numFmtId="0" fontId="4" fillId="0" borderId="1" applyAlignment="1" pivotButton="0" quotePrefix="0" xfId="0">
      <alignment vertical="center" wrapText="1"/>
    </xf>
    <xf numFmtId="0" fontId="0" fillId="0" borderId="1" pivotButton="0" quotePrefix="0" xfId="0"/>
    <xf numFmtId="0" fontId="5" fillId="4" borderId="1" pivotButton="0" quotePrefix="0" xfId="0"/>
    <xf numFmtId="0" fontId="6" fillId="0" borderId="1" applyAlignment="1" pivotButton="0" quotePrefix="0" xfId="0">
      <alignment vertical="center" wrapText="1"/>
    </xf>
    <xf numFmtId="0" fontId="7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/>
    </xf>
    <xf numFmtId="164" fontId="0" fillId="0" borderId="1" applyAlignment="1" pivotButton="0" quotePrefix="0" xfId="0">
      <alignment vertical="center"/>
    </xf>
    <xf numFmtId="165" fontId="0" fillId="0" borderId="1" applyAlignment="1" pivotButton="0" quotePrefix="0" xfId="0">
      <alignment vertical="center"/>
    </xf>
    <xf numFmtId="3" fontId="0" fillId="0" borderId="1" applyAlignment="1" pivotButton="0" quotePrefix="0" xfId="0">
      <alignment vertical="center"/>
    </xf>
    <xf numFmtId="0" fontId="8" fillId="0" borderId="0" pivotButton="0" quotePrefix="0" xfId="0"/>
  </cellXfs>
  <cellStyles count="1">
    <cellStyle name="Normal" xfId="0" builtinId="0" hidden="0"/>
  </cellStyles>
  <dxfs count="2">
    <dxf>
      <font>
        <b val="1"/>
        <color rgb="009B1C1C"/>
      </font>
      <fill>
        <patternFill patternType="solid">
          <fgColor rgb="00F8D7D7"/>
        </patternFill>
      </fill>
    </dxf>
    <dxf>
      <fill>
        <patternFill patternType="solid">
          <fgColor rgb="00FFF6D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hyperlink" Target="https://www.talevis.jp/blog/assign-management-excel#blog-article-cta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8"/>
  <sheetViews>
    <sheetView showGridLines="0"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" t="inlineStr">
        <is>
          <t>Talevis アサイン管理表テンプレート</t>
        </is>
      </c>
    </row>
    <row r="2">
      <c r="A2" t="inlineStr"/>
    </row>
    <row r="3">
      <c r="A3" t="inlineStr">
        <is>
          <t>提供：Talevis（株式会社ジャパンコンピューターサービス）</t>
        </is>
      </c>
    </row>
    <row r="4">
      <c r="A4" t="inlineStr">
        <is>
          <t>形式：Excel（.xlsx） / 6シート構成 / SUMIFS・VLOOKUP・条件付き書式入り</t>
        </is>
      </c>
    </row>
    <row r="5">
      <c r="A5" t="inlineStr"/>
    </row>
    <row r="6">
      <c r="A6" s="2" t="inlineStr">
        <is>
          <t>【シート構成】</t>
        </is>
      </c>
    </row>
    <row r="7">
      <c r="A7" t="inlineStr">
        <is>
          <t>1. メンバーマスタ … 配置対象メンバーの基本情報を一元管理</t>
        </is>
      </c>
    </row>
    <row r="8">
      <c r="A8" t="inlineStr">
        <is>
          <t>2. 案件マスタ   … 案件の必要ロール・必要人数・期間を管理</t>
        </is>
      </c>
    </row>
    <row r="9">
      <c r="A9" t="inlineStr">
        <is>
          <t>3. アサイン     … 「誰を・どの案件に・いつ・どの稼働率で」配置するかを記録</t>
        </is>
      </c>
    </row>
    <row r="10">
      <c r="A10" t="inlineStr">
        <is>
          <t>4. 稼働サマリー … メンバー軸 × 月別の稼働率をSUMIFSで自動集計</t>
        </is>
      </c>
    </row>
    <row r="11">
      <c r="A11" t="inlineStr">
        <is>
          <t>5. 変更履歴     … 誰が・いつ・何を・なぜ変えたかを残す</t>
        </is>
      </c>
    </row>
    <row r="12">
      <c r="A12" t="inlineStr">
        <is>
          <t>6. 限界チェック … Excel運用を続けるか、ツール移行も検討するかの目安を確認</t>
        </is>
      </c>
    </row>
    <row r="13">
      <c r="A13" t="inlineStr"/>
    </row>
    <row r="14">
      <c r="A14" s="2" t="inlineStr">
        <is>
          <t>【使い方】</t>
        </is>
      </c>
    </row>
    <row r="15">
      <c r="A15" t="inlineStr">
        <is>
          <t>1) メンバーマスタと案件マスタにそれぞれの行を追加してください。</t>
        </is>
      </c>
    </row>
    <row r="16">
      <c r="A16" t="inlineStr">
        <is>
          <t>2) アサインシートにメンバーIDと案件IDを入力すると、氏名と案件名はVLOOKUPで自動表示されます。</t>
        </is>
      </c>
    </row>
    <row r="17">
      <c r="A17" t="inlineStr">
        <is>
          <t>3) 月列（2026-04 など）に稼働率を 0〜100 の数値で入力してください。</t>
        </is>
      </c>
    </row>
    <row r="18">
      <c r="A18" t="inlineStr">
        <is>
          <t>4) 稼働サマリーは、メンバーID 列を増やせばその行も自動集計されます。</t>
        </is>
      </c>
    </row>
    <row r="19">
      <c r="A19" t="inlineStr">
        <is>
          <t>5) 100%超過は条件付き書式で赤背景になります。</t>
        </is>
      </c>
    </row>
    <row r="20">
      <c r="A20" t="inlineStr">
        <is>
          <t>6) アサインを変更したら、変更履歴シートに必ず記録してください。</t>
        </is>
      </c>
    </row>
    <row r="21">
      <c r="A21" t="inlineStr"/>
    </row>
    <row r="22">
      <c r="A22" s="2" t="inlineStr">
        <is>
          <t>【注意】</t>
        </is>
      </c>
    </row>
    <row r="23">
      <c r="A23" t="inlineStr">
        <is>
          <t>・サンプル行はすべて架空のメンバー名・案件名です。実運用前に削除してください。</t>
        </is>
      </c>
    </row>
    <row r="24">
      <c r="A24" t="inlineStr">
        <is>
          <t>・ID は重複しないように採番してください（VLOOKUP の前提）。</t>
        </is>
      </c>
    </row>
    <row r="25">
      <c r="A25" t="inlineStr">
        <is>
          <t>・メンバーマスタ／案件マスタの列順を入れ替える場合は、VLOOKUP の列番号（2）も合わせて修正してください。</t>
        </is>
      </c>
    </row>
    <row r="26">
      <c r="A26" t="inlineStr">
        <is>
          <t>・並行案件数が増えてきた場合は、稼働サマリー行と月列を必要に応じて拡張してください。</t>
        </is>
      </c>
    </row>
    <row r="27">
      <c r="A27" t="inlineStr">
        <is>
          <t>・限界チェックで複数項目に該当する場合は、Excel運用の整備だけでなくツール移行も検討してください。</t>
        </is>
      </c>
    </row>
    <row r="28">
      <c r="A28" t="inlineStr">
        <is>
          <t>・関連記事：「アサイン管理をExcelで行う方法｜テンプレート項目・稼働率の見える化・移行判断」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18" customWidth="1" min="2" max="2"/>
    <col width="36" customWidth="1" min="3" max="3"/>
    <col width="54" customWidth="1" min="4" max="4"/>
  </cols>
  <sheetData>
    <row r="1" ht="28" customHeight="1">
      <c r="A1" s="3" t="inlineStr">
        <is>
          <t>Excel運用の限界チェック</t>
        </is>
      </c>
    </row>
    <row r="2" ht="34" customHeight="1">
      <c r="A2" s="4" t="inlineStr">
        <is>
          <t>該当する項目のA列に「1」を入れると、移行検討の目安を確認できます。</t>
        </is>
      </c>
    </row>
    <row r="4" ht="28" customHeight="1">
      <c r="A4" s="5" t="inlineStr">
        <is>
          <t>該当</t>
        </is>
      </c>
      <c r="B4" s="5" t="inlineStr">
        <is>
          <t>観点</t>
        </is>
      </c>
      <c r="C4" s="5" t="inlineStr">
        <is>
          <t>目安</t>
        </is>
      </c>
      <c r="D4" s="5" t="inlineStr">
        <is>
          <t>Excelで限界になりやすい理由</t>
        </is>
      </c>
    </row>
    <row r="5" ht="54" customHeight="1">
      <c r="A5" s="6" t="inlineStr"/>
      <c r="B5" s="7" t="inlineStr">
        <is>
          <t>アサイン変更の頻度</t>
        </is>
      </c>
      <c r="C5" s="7" t="inlineStr">
        <is>
          <t>アサイン変更が頻繁に起き、週次で見直しが入る</t>
        </is>
      </c>
      <c r="D5" s="7" t="inlineStr">
        <is>
          <t>変更のたびに案件・稼働・履歴の更新が連鎖し、転記漏れが起きやすくなります。</t>
        </is>
      </c>
    </row>
    <row r="6" ht="54" customHeight="1">
      <c r="A6" s="6" t="inlineStr"/>
      <c r="B6" s="7" t="inlineStr">
        <is>
          <t>並行案件数</t>
        </is>
      </c>
      <c r="C6" s="7" t="inlineStr">
        <is>
          <t>20件以上の案件を横断して見る必要がある</t>
        </is>
      </c>
      <c r="D6" s="7" t="inlineStr">
        <is>
          <t>案件別ファイルやシートを横断する確認が増え、空き要員や欠員の把握が遅れます。</t>
        </is>
      </c>
    </row>
    <row r="7" ht="54" customHeight="1">
      <c r="A7" s="6" t="inlineStr"/>
      <c r="B7" s="7" t="inlineStr">
        <is>
          <t>影響範囲</t>
        </is>
      </c>
      <c r="C7" s="7" t="inlineStr">
        <is>
          <t>アサイン変更が予実・スキル・案件情報にも影響する</t>
        </is>
      </c>
      <c r="D7" s="7" t="inlineStr">
        <is>
          <t>アサイン表だけ直しても、売上見込み・原価・スキル経験が古いまま残りやすくなります。</t>
        </is>
      </c>
    </row>
    <row r="8" ht="54" customHeight="1">
      <c r="A8" s="6" t="inlineStr"/>
      <c r="B8" s="7" t="inlineStr">
        <is>
          <t>編集者数</t>
        </is>
      </c>
      <c r="C8" s="7" t="inlineStr">
        <is>
          <t>複数部署・複数担当者が同時に更新する</t>
        </is>
      </c>
      <c r="D8" s="7" t="inlineStr">
        <is>
          <t>最新版の判断、更新責任、入力ルールの統一が難しくなります。</t>
        </is>
      </c>
    </row>
    <row r="9" ht="54" customHeight="1">
      <c r="A9" s="6" t="inlineStr"/>
      <c r="B9" s="7" t="inlineStr">
        <is>
          <t>履歴の必要性</t>
        </is>
      </c>
      <c r="C9" s="7" t="inlineStr">
        <is>
          <t>任意時点のアサイン状態を再現したい</t>
        </is>
      </c>
      <c r="D9" s="7" t="inlineStr">
        <is>
          <t>上書き更新では、期首・四半期前・月末時点との差分を後から説明しにくくなります。</t>
        </is>
      </c>
    </row>
    <row r="10" ht="54" customHeight="1">
      <c r="A10" s="6" t="inlineStr"/>
      <c r="B10" s="7" t="inlineStr">
        <is>
          <t>会議での利用</t>
        </is>
      </c>
      <c r="C10" s="7" t="inlineStr">
        <is>
          <t>経営会議や月次会議でリアルタイムな数字が必要</t>
        </is>
      </c>
      <c r="D10" s="7" t="inlineStr">
        <is>
          <t>会議前の手動集計がボトルネックになり、判断が後追いになります。</t>
        </is>
      </c>
    </row>
    <row r="11" ht="54" customHeight="1">
      <c r="A11" s="6" t="inlineStr"/>
      <c r="B11" s="7" t="inlineStr">
        <is>
          <t>候補者検索</t>
        </is>
      </c>
      <c r="C11" s="7" t="inlineStr">
        <is>
          <t>稼働率・スキル・ロールなど複数条件で候補者を探す</t>
        </is>
      </c>
      <c r="D11" s="7" t="inlineStr">
        <is>
          <t>フィルターや目視確認が増え、条件漏れや属人的な判断が残ります。</t>
        </is>
      </c>
    </row>
    <row r="13">
      <c r="A13" s="8" t="inlineStr">
        <is>
          <t>該当数</t>
        </is>
      </c>
      <c r="B13" s="9">
        <f>SUM(A5:A11)</f>
        <v/>
      </c>
    </row>
    <row r="14">
      <c r="A14" s="8" t="inlineStr">
        <is>
          <t>判定</t>
        </is>
      </c>
      <c r="B14" s="9">
        <f>IF(B13&gt;=3,"ツール移行の検討領域です","まずはExcel運用ルールの整備で対応できる可能性があります")</f>
        <v/>
      </c>
      <c r="C14" s="10" t="n"/>
      <c r="D14" s="10" t="n"/>
    </row>
    <row r="15" ht="42" customHeight="1">
      <c r="A15" s="8" t="inlineStr">
        <is>
          <t>次のアクション</t>
        </is>
      </c>
      <c r="B15" s="9" t="inlineStr">
        <is>
          <t>複数項目に該当する場合は、Excelテンプレートで項目を整理したうえで、Talevisの資料やデモで移行後の運用を確認してください。</t>
        </is>
      </c>
      <c r="C15" s="10" t="n"/>
      <c r="D15" s="10" t="n"/>
    </row>
    <row r="17">
      <c r="A17" s="11" t="inlineStr">
        <is>
          <t>資料/デモ</t>
        </is>
      </c>
      <c r="B17" s="12" t="inlineStr">
        <is>
          <t>Talevis資料ダウンロード・デモ申込のご案内</t>
        </is>
      </c>
      <c r="C17" s="10" t="n"/>
      <c r="D17" s="10" t="n"/>
    </row>
  </sheetData>
  <mergeCells count="5">
    <mergeCell ref="A1:D1"/>
    <mergeCell ref="B14:D14"/>
    <mergeCell ref="B17:D17"/>
    <mergeCell ref="A2:D2"/>
    <mergeCell ref="B15:D15"/>
  </mergeCells>
  <dataValidations count="1">
    <dataValidation sqref="A5:A11" showDropDown="0" showInputMessage="0" showErrorMessage="0" allowBlank="1" type="list">
      <formula1>"0,1"</formula1>
    </dataValidation>
  </dataValidations>
  <hyperlinks>
    <hyperlink xmlns:r="http://schemas.openxmlformats.org/officeDocument/2006/relationships" ref="B17" r:id="rId1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14" customWidth="1" min="4" max="4"/>
    <col width="22" customWidth="1" min="5" max="5"/>
    <col width="14" customWidth="1" min="6" max="6"/>
    <col width="12" customWidth="1" min="7" max="7"/>
    <col width="24" customWidth="1" min="8" max="8"/>
  </cols>
  <sheetData>
    <row r="1">
      <c r="A1" s="13" t="inlineStr">
        <is>
          <t>メンバーID</t>
        </is>
      </c>
      <c r="B1" s="13" t="inlineStr">
        <is>
          <t>氏名</t>
        </is>
      </c>
      <c r="C1" s="13" t="inlineStr">
        <is>
          <t>所属</t>
        </is>
      </c>
      <c r="D1" s="13" t="inlineStr">
        <is>
          <t>職種</t>
        </is>
      </c>
      <c r="E1" s="13" t="inlineStr">
        <is>
          <t>主スキル</t>
        </is>
      </c>
      <c r="F1" s="13" t="inlineStr">
        <is>
          <t>稼働可能時期</t>
        </is>
      </c>
      <c r="G1" s="13" t="inlineStr">
        <is>
          <t>雇用区分</t>
        </is>
      </c>
      <c r="H1" s="13" t="inlineStr">
        <is>
          <t>備考</t>
        </is>
      </c>
    </row>
    <row r="2">
      <c r="A2" s="14" t="inlineStr">
        <is>
          <t>M001</t>
        </is>
      </c>
      <c r="B2" s="14" t="inlineStr">
        <is>
          <t>山田 太郎</t>
        </is>
      </c>
      <c r="C2" s="14" t="inlineStr">
        <is>
          <t>開発1部</t>
        </is>
      </c>
      <c r="D2" s="14" t="inlineStr">
        <is>
          <t>PM</t>
        </is>
      </c>
      <c r="E2" s="14" t="inlineStr">
        <is>
          <t>Java / 要件定義</t>
        </is>
      </c>
      <c r="F2" s="14" t="inlineStr">
        <is>
          <t>随時</t>
        </is>
      </c>
      <c r="G2" s="14" t="inlineStr">
        <is>
          <t>正社員</t>
        </is>
      </c>
      <c r="H2" s="14" t="inlineStr">
        <is>
          <t>PMO経験あり</t>
        </is>
      </c>
    </row>
    <row r="3">
      <c r="A3" s="14" t="inlineStr">
        <is>
          <t>M002</t>
        </is>
      </c>
      <c r="B3" s="14" t="inlineStr">
        <is>
          <t>佐藤 花子</t>
        </is>
      </c>
      <c r="C3" s="14" t="inlineStr">
        <is>
          <t>開発1部</t>
        </is>
      </c>
      <c r="D3" s="14" t="inlineStr">
        <is>
          <t>SE</t>
        </is>
      </c>
      <c r="E3" s="14" t="inlineStr">
        <is>
          <t>Python / データ基盤</t>
        </is>
      </c>
      <c r="F3" s="14" t="inlineStr">
        <is>
          <t>2026-05〜</t>
        </is>
      </c>
      <c r="G3" s="14" t="inlineStr">
        <is>
          <t>正社員</t>
        </is>
      </c>
      <c r="H3" s="14" t="inlineStr"/>
    </row>
    <row r="4">
      <c r="A4" s="14" t="inlineStr">
        <is>
          <t>M003</t>
        </is>
      </c>
      <c r="B4" s="14" t="inlineStr">
        <is>
          <t>鈴木 一郎</t>
        </is>
      </c>
      <c r="C4" s="14" t="inlineStr">
        <is>
          <t>開発2部</t>
        </is>
      </c>
      <c r="D4" s="14" t="inlineStr">
        <is>
          <t>SE</t>
        </is>
      </c>
      <c r="E4" s="14" t="inlineStr">
        <is>
          <t>TypeScript / Next.js</t>
        </is>
      </c>
      <c r="F4" s="14" t="inlineStr">
        <is>
          <t>随時</t>
        </is>
      </c>
      <c r="G4" s="14" t="inlineStr">
        <is>
          <t>正社員</t>
        </is>
      </c>
      <c r="H4" s="14" t="inlineStr"/>
    </row>
    <row r="5">
      <c r="A5" s="14" t="inlineStr">
        <is>
          <t>M004</t>
        </is>
      </c>
      <c r="B5" s="14" t="inlineStr">
        <is>
          <t>高橋 二郎</t>
        </is>
      </c>
      <c r="C5" s="14" t="inlineStr">
        <is>
          <t>開発2部</t>
        </is>
      </c>
      <c r="D5" s="14" t="inlineStr">
        <is>
          <t>テックリード</t>
        </is>
      </c>
      <c r="E5" s="14" t="inlineStr">
        <is>
          <t>AWS / Terraform</t>
        </is>
      </c>
      <c r="F5" s="14" t="inlineStr">
        <is>
          <t>2026-06〜</t>
        </is>
      </c>
      <c r="G5" s="14" t="inlineStr">
        <is>
          <t>正社員</t>
        </is>
      </c>
      <c r="H5" s="14" t="inlineStr"/>
    </row>
    <row r="6">
      <c r="A6" s="14" t="inlineStr">
        <is>
          <t>M005</t>
        </is>
      </c>
      <c r="B6" s="14" t="inlineStr">
        <is>
          <t>田中 美咲</t>
        </is>
      </c>
      <c r="C6" s="14" t="inlineStr">
        <is>
          <t>デザイン部</t>
        </is>
      </c>
      <c r="D6" s="14" t="inlineStr">
        <is>
          <t>デザイナー</t>
        </is>
      </c>
      <c r="E6" s="14" t="inlineStr">
        <is>
          <t>UI / Figma</t>
        </is>
      </c>
      <c r="F6" s="14" t="inlineStr">
        <is>
          <t>随時</t>
        </is>
      </c>
      <c r="G6" s="14" t="inlineStr">
        <is>
          <t>業務委託</t>
        </is>
      </c>
      <c r="H6" s="14" t="inlineStr">
        <is>
          <t>週3日稼働</t>
        </is>
      </c>
    </row>
    <row r="7">
      <c r="A7" s="14" t="inlineStr">
        <is>
          <t>M006</t>
        </is>
      </c>
      <c r="B7" s="14" t="inlineStr">
        <is>
          <t>伊藤 健</t>
        </is>
      </c>
      <c r="C7" s="14" t="inlineStr">
        <is>
          <t>協力会社A</t>
        </is>
      </c>
      <c r="D7" s="14" t="inlineStr">
        <is>
          <t>SE</t>
        </is>
      </c>
      <c r="E7" s="14" t="inlineStr">
        <is>
          <t>C# / .NET</t>
        </is>
      </c>
      <c r="F7" s="14" t="inlineStr">
        <is>
          <t>2026-04〜</t>
        </is>
      </c>
      <c r="G7" s="14" t="inlineStr">
        <is>
          <t>協力会社</t>
        </is>
      </c>
      <c r="H7" s="14" t="inlineStr">
        <is>
          <t>稼働調整は窓口経由</t>
        </is>
      </c>
    </row>
  </sheetData>
  <dataValidations count="1">
    <dataValidation sqref="G2:G500" showDropDown="0" showInputMessage="0" showErrorMessage="0" allowBlank="1" type="list">
      <formula1>"正社員,業務委託,協力会社,派遣"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5"/>
  <sheetViews>
    <sheetView workbookViewId="0">
      <selection activeCell="A1" sqref="A1"/>
    </sheetView>
  </sheetViews>
  <sheetFormatPr baseColWidth="8" defaultRowHeight="15"/>
  <cols>
    <col width="10" customWidth="1" min="1" max="1"/>
    <col width="26" customWidth="1" min="2" max="2"/>
    <col width="16" customWidth="1" min="3" max="3"/>
    <col width="12" customWidth="1" min="4" max="4"/>
    <col width="12" customWidth="1" min="5" max="5"/>
    <col width="12" customWidth="1" min="6" max="6"/>
    <col width="24" customWidth="1" min="7" max="7"/>
    <col width="10" customWidth="1" min="8" max="8"/>
    <col width="12" customWidth="1" min="9" max="9"/>
    <col width="24" customWidth="1" min="10" max="10"/>
  </cols>
  <sheetData>
    <row r="1">
      <c r="A1" s="13" t="inlineStr">
        <is>
          <t>案件ID</t>
        </is>
      </c>
      <c r="B1" s="13" t="inlineStr">
        <is>
          <t>案件名</t>
        </is>
      </c>
      <c r="C1" s="13" t="inlineStr">
        <is>
          <t>顧客名</t>
        </is>
      </c>
      <c r="D1" s="13" t="inlineStr">
        <is>
          <t>ステータス</t>
        </is>
      </c>
      <c r="E1" s="13" t="inlineStr">
        <is>
          <t>開始日</t>
        </is>
      </c>
      <c r="F1" s="13" t="inlineStr">
        <is>
          <t>終了日</t>
        </is>
      </c>
      <c r="G1" s="13" t="inlineStr">
        <is>
          <t>必要ロール</t>
        </is>
      </c>
      <c r="H1" s="13" t="inlineStr">
        <is>
          <t>必要人数</t>
        </is>
      </c>
      <c r="I1" s="13" t="inlineStr">
        <is>
          <t>契約形態</t>
        </is>
      </c>
      <c r="J1" s="13" t="inlineStr">
        <is>
          <t>備考</t>
        </is>
      </c>
    </row>
    <row r="2">
      <c r="A2" s="14" t="inlineStr">
        <is>
          <t>P001</t>
        </is>
      </c>
      <c r="B2" s="14" t="inlineStr">
        <is>
          <t>受発注基盤刷新</t>
        </is>
      </c>
      <c r="C2" s="14" t="inlineStr">
        <is>
          <t>株式会社A商事</t>
        </is>
      </c>
      <c r="D2" s="14" t="inlineStr">
        <is>
          <t>進行中</t>
        </is>
      </c>
      <c r="E2" s="15" t="n">
        <v>46113</v>
      </c>
      <c r="F2" s="15" t="n">
        <v>46295</v>
      </c>
      <c r="G2" s="14" t="inlineStr">
        <is>
          <t>PM,SE</t>
        </is>
      </c>
      <c r="H2" s="14" t="n">
        <v>4</v>
      </c>
      <c r="I2" s="14" t="inlineStr">
        <is>
          <t>準委任</t>
        </is>
      </c>
      <c r="J2" s="14" t="inlineStr"/>
    </row>
    <row r="3">
      <c r="A3" s="14" t="inlineStr">
        <is>
          <t>P002</t>
        </is>
      </c>
      <c r="B3" s="14" t="inlineStr">
        <is>
          <t>顧客分析ダッシュボード構築</t>
        </is>
      </c>
      <c r="C3" s="14" t="inlineStr">
        <is>
          <t>B銀行</t>
        </is>
      </c>
      <c r="D3" s="14" t="inlineStr">
        <is>
          <t>進行中</t>
        </is>
      </c>
      <c r="E3" s="15" t="n">
        <v>46143</v>
      </c>
      <c r="F3" s="15" t="n">
        <v>46326</v>
      </c>
      <c r="G3" s="14" t="inlineStr">
        <is>
          <t>PM,SE,データエンジニア</t>
        </is>
      </c>
      <c r="H3" s="14" t="n">
        <v>3</v>
      </c>
      <c r="I3" s="14" t="inlineStr">
        <is>
          <t>準委任</t>
        </is>
      </c>
      <c r="J3" s="14" t="inlineStr"/>
    </row>
    <row r="4">
      <c r="A4" s="14" t="inlineStr">
        <is>
          <t>P003</t>
        </is>
      </c>
      <c r="B4" s="14" t="inlineStr">
        <is>
          <t>Webサイト全面リニューアル</t>
        </is>
      </c>
      <c r="C4" s="14" t="inlineStr">
        <is>
          <t>Cメーカー</t>
        </is>
      </c>
      <c r="D4" s="14" t="inlineStr">
        <is>
          <t>見込み</t>
        </is>
      </c>
      <c r="E4" s="15" t="n">
        <v>46204</v>
      </c>
      <c r="F4" s="15" t="n">
        <v>46387</v>
      </c>
      <c r="G4" s="14" t="inlineStr">
        <is>
          <t>PM,デザイナー,SE</t>
        </is>
      </c>
      <c r="H4" s="14" t="n">
        <v>4</v>
      </c>
      <c r="I4" s="14" t="inlineStr">
        <is>
          <t>請負</t>
        </is>
      </c>
      <c r="J4" s="14" t="inlineStr">
        <is>
          <t>正式発注は2026/06予定</t>
        </is>
      </c>
    </row>
    <row r="5">
      <c r="A5" s="14" t="inlineStr">
        <is>
          <t>P004</t>
        </is>
      </c>
      <c r="B5" s="14" t="inlineStr">
        <is>
          <t>AI問い合わせ対応PoC</t>
        </is>
      </c>
      <c r="C5" s="14" t="inlineStr">
        <is>
          <t>D保険</t>
        </is>
      </c>
      <c r="D5" s="14" t="inlineStr">
        <is>
          <t>進行中</t>
        </is>
      </c>
      <c r="E5" s="15" t="n">
        <v>46113</v>
      </c>
      <c r="F5" s="15" t="n">
        <v>46203</v>
      </c>
      <c r="G5" s="14" t="inlineStr">
        <is>
          <t>PM,SE</t>
        </is>
      </c>
      <c r="H5" s="14" t="n">
        <v>2</v>
      </c>
      <c r="I5" s="14" t="inlineStr">
        <is>
          <t>準委任</t>
        </is>
      </c>
      <c r="J5" s="14" t="inlineStr"/>
    </row>
  </sheetData>
  <dataValidations count="2">
    <dataValidation sqref="D2:D500" showDropDown="0" showInputMessage="0" showErrorMessage="0" allowBlank="1" type="list">
      <formula1>"見込み,受注,進行中,終了,中止"</formula1>
    </dataValidation>
    <dataValidation sqref="I2:I500" showDropDown="0" showInputMessage="0" showErrorMessage="0" allowBlank="1" type="list">
      <formula1>"準委任,請負,SES,スポット"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T11"/>
  <sheetViews>
    <sheetView workbookViewId="0">
      <pane xSplit="5" ySplit="1" topLeftCell="F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12" customWidth="1" min="2" max="2"/>
    <col width="14" customWidth="1" min="3" max="3"/>
    <col width="10" customWidth="1" min="4" max="4"/>
    <col width="26" customWidth="1" min="5" max="5"/>
    <col width="14" customWidth="1" min="6" max="6"/>
    <col width="12" customWidth="1" min="7" max="7"/>
    <col width="12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12" customWidth="1" min="15" max="15"/>
    <col width="12" customWidth="1" min="16" max="16"/>
    <col width="10" customWidth="1" min="17" max="17"/>
    <col width="12" customWidth="1" min="18" max="18"/>
    <col width="10" customWidth="1" min="19" max="19"/>
    <col width="24" customWidth="1" min="20" max="20"/>
  </cols>
  <sheetData>
    <row r="1">
      <c r="A1" s="13" t="inlineStr">
        <is>
          <t>アサインID</t>
        </is>
      </c>
      <c r="B1" s="13" t="inlineStr">
        <is>
          <t>メンバーID</t>
        </is>
      </c>
      <c r="C1" s="13" t="inlineStr">
        <is>
          <t>メンバー名</t>
        </is>
      </c>
      <c r="D1" s="13" t="inlineStr">
        <is>
          <t>案件ID</t>
        </is>
      </c>
      <c r="E1" s="13" t="inlineStr">
        <is>
          <t>案件名</t>
        </is>
      </c>
      <c r="F1" s="13" t="inlineStr">
        <is>
          <t>ロール</t>
        </is>
      </c>
      <c r="G1" s="13" t="inlineStr">
        <is>
          <t>開始日</t>
        </is>
      </c>
      <c r="H1" s="13" t="inlineStr">
        <is>
          <t>終了日</t>
        </is>
      </c>
      <c r="I1" s="13" t="inlineStr">
        <is>
          <t>2026-04</t>
        </is>
      </c>
      <c r="J1" s="13" t="inlineStr">
        <is>
          <t>2026-05</t>
        </is>
      </c>
      <c r="K1" s="13" t="inlineStr">
        <is>
          <t>2026-06</t>
        </is>
      </c>
      <c r="L1" s="13" t="inlineStr">
        <is>
          <t>2026-07</t>
        </is>
      </c>
      <c r="M1" s="13" t="inlineStr">
        <is>
          <t>2026-08</t>
        </is>
      </c>
      <c r="N1" s="13" t="inlineStr">
        <is>
          <t>2026-09</t>
        </is>
      </c>
      <c r="O1" s="13" t="inlineStr">
        <is>
          <t>単価(円)</t>
        </is>
      </c>
      <c r="P1" s="13" t="inlineStr">
        <is>
          <t>原価(円)</t>
        </is>
      </c>
      <c r="Q1" s="13" t="inlineStr">
        <is>
          <t>ステータス</t>
        </is>
      </c>
      <c r="R1" s="13" t="inlineStr">
        <is>
          <t>更新日</t>
        </is>
      </c>
      <c r="S1" s="13" t="inlineStr">
        <is>
          <t>更新者</t>
        </is>
      </c>
      <c r="T1" s="13" t="inlineStr">
        <is>
          <t>変更理由</t>
        </is>
      </c>
    </row>
    <row r="2">
      <c r="A2" s="14" t="inlineStr">
        <is>
          <t>A0001</t>
        </is>
      </c>
      <c r="B2" s="14" t="inlineStr">
        <is>
          <t>M001</t>
        </is>
      </c>
      <c r="C2" s="14">
        <f>IFERROR(VLOOKUP(B2,メンバーマスタ!$A:$B,2,FALSE),"")</f>
        <v/>
      </c>
      <c r="D2" s="14" t="inlineStr">
        <is>
          <t>P001</t>
        </is>
      </c>
      <c r="E2" s="14">
        <f>IFERROR(VLOOKUP(D2,案件マスタ!$A:$B,2,FALSE),"")</f>
        <v/>
      </c>
      <c r="F2" s="14" t="inlineStr">
        <is>
          <t>PM</t>
        </is>
      </c>
      <c r="G2" s="15" t="n">
        <v>46113</v>
      </c>
      <c r="H2" s="15" t="n">
        <v>46295</v>
      </c>
      <c r="I2" s="16" t="n">
        <v>100</v>
      </c>
      <c r="J2" s="16" t="n">
        <v>100</v>
      </c>
      <c r="K2" s="16" t="n">
        <v>100</v>
      </c>
      <c r="L2" s="16" t="n">
        <v>100</v>
      </c>
      <c r="M2" s="16" t="n">
        <v>100</v>
      </c>
      <c r="N2" s="16" t="n">
        <v>100</v>
      </c>
      <c r="O2" s="17" t="n">
        <v>900000</v>
      </c>
      <c r="P2" s="17" t="n">
        <v>650000</v>
      </c>
      <c r="Q2" s="14" t="inlineStr">
        <is>
          <t>確定</t>
        </is>
      </c>
      <c r="R2" s="15" t="n">
        <v>46106</v>
      </c>
      <c r="S2" s="14" t="inlineStr">
        <is>
          <t>山田</t>
        </is>
      </c>
      <c r="T2" s="14" t="inlineStr"/>
    </row>
    <row r="3">
      <c r="A3" s="14" t="inlineStr">
        <is>
          <t>A0002</t>
        </is>
      </c>
      <c r="B3" s="14" t="inlineStr">
        <is>
          <t>M002</t>
        </is>
      </c>
      <c r="C3" s="14">
        <f>IFERROR(VLOOKUP(B3,メンバーマスタ!$A:$B,2,FALSE),"")</f>
        <v/>
      </c>
      <c r="D3" s="14" t="inlineStr">
        <is>
          <t>P001</t>
        </is>
      </c>
      <c r="E3" s="14">
        <f>IFERROR(VLOOKUP(D3,案件マスタ!$A:$B,2,FALSE),"")</f>
        <v/>
      </c>
      <c r="F3" s="14" t="inlineStr">
        <is>
          <t>SE</t>
        </is>
      </c>
      <c r="G3" s="15" t="n">
        <v>46113</v>
      </c>
      <c r="H3" s="15" t="n">
        <v>46295</v>
      </c>
      <c r="I3" s="16" t="n">
        <v>80</v>
      </c>
      <c r="J3" s="16" t="n">
        <v>80</v>
      </c>
      <c r="K3" s="16" t="n">
        <v>80</v>
      </c>
      <c r="L3" s="16" t="n">
        <v>80</v>
      </c>
      <c r="M3" s="16" t="n">
        <v>80</v>
      </c>
      <c r="N3" s="16" t="n">
        <v>80</v>
      </c>
      <c r="O3" s="17" t="n">
        <v>750000</v>
      </c>
      <c r="P3" s="17" t="n">
        <v>520000</v>
      </c>
      <c r="Q3" s="14" t="inlineStr">
        <is>
          <t>確定</t>
        </is>
      </c>
      <c r="R3" s="15" t="n">
        <v>46106</v>
      </c>
      <c r="S3" s="14" t="inlineStr">
        <is>
          <t>山田</t>
        </is>
      </c>
      <c r="T3" s="14" t="inlineStr"/>
    </row>
    <row r="4">
      <c r="A4" s="14" t="inlineStr">
        <is>
          <t>A0003</t>
        </is>
      </c>
      <c r="B4" s="14" t="inlineStr">
        <is>
          <t>M002</t>
        </is>
      </c>
      <c r="C4" s="14">
        <f>IFERROR(VLOOKUP(B4,メンバーマスタ!$A:$B,2,FALSE),"")</f>
        <v/>
      </c>
      <c r="D4" s="14" t="inlineStr">
        <is>
          <t>P004</t>
        </is>
      </c>
      <c r="E4" s="14">
        <f>IFERROR(VLOOKUP(D4,案件マスタ!$A:$B,2,FALSE),"")</f>
        <v/>
      </c>
      <c r="F4" s="14" t="inlineStr">
        <is>
          <t>SE</t>
        </is>
      </c>
      <c r="G4" s="15" t="n">
        <v>46113</v>
      </c>
      <c r="H4" s="15" t="n">
        <v>46203</v>
      </c>
      <c r="I4" s="16" t="n">
        <v>20</v>
      </c>
      <c r="J4" s="16" t="n">
        <v>20</v>
      </c>
      <c r="K4" s="16" t="n">
        <v>20</v>
      </c>
      <c r="L4" s="16" t="n">
        <v>0</v>
      </c>
      <c r="M4" s="16" t="n">
        <v>0</v>
      </c>
      <c r="N4" s="16" t="n">
        <v>0</v>
      </c>
      <c r="O4" s="17" t="n">
        <v>200000</v>
      </c>
      <c r="P4" s="17" t="n">
        <v>130000</v>
      </c>
      <c r="Q4" s="14" t="inlineStr">
        <is>
          <t>確定</t>
        </is>
      </c>
      <c r="R4" s="15" t="n">
        <v>46106</v>
      </c>
      <c r="S4" s="14" t="inlineStr">
        <is>
          <t>山田</t>
        </is>
      </c>
      <c r="T4" s="14" t="inlineStr">
        <is>
          <t>兼務調整</t>
        </is>
      </c>
    </row>
    <row r="5">
      <c r="A5" s="14" t="inlineStr">
        <is>
          <t>A0004</t>
        </is>
      </c>
      <c r="B5" s="14" t="inlineStr">
        <is>
          <t>M003</t>
        </is>
      </c>
      <c r="C5" s="14">
        <f>IFERROR(VLOOKUP(B5,メンバーマスタ!$A:$B,2,FALSE),"")</f>
        <v/>
      </c>
      <c r="D5" s="14" t="inlineStr">
        <is>
          <t>P002</t>
        </is>
      </c>
      <c r="E5" s="14">
        <f>IFERROR(VLOOKUP(D5,案件マスタ!$A:$B,2,FALSE),"")</f>
        <v/>
      </c>
      <c r="F5" s="14" t="inlineStr">
        <is>
          <t>SE</t>
        </is>
      </c>
      <c r="G5" s="15" t="n">
        <v>46143</v>
      </c>
      <c r="H5" s="15" t="n">
        <v>46326</v>
      </c>
      <c r="I5" s="16" t="n">
        <v>0</v>
      </c>
      <c r="J5" s="16" t="n">
        <v>100</v>
      </c>
      <c r="K5" s="16" t="n">
        <v>100</v>
      </c>
      <c r="L5" s="16" t="n">
        <v>100</v>
      </c>
      <c r="M5" s="16" t="n">
        <v>100</v>
      </c>
      <c r="N5" s="16" t="n">
        <v>100</v>
      </c>
      <c r="O5" s="17" t="n">
        <v>800000</v>
      </c>
      <c r="P5" s="17" t="n">
        <v>560000</v>
      </c>
      <c r="Q5" s="14" t="inlineStr">
        <is>
          <t>確定</t>
        </is>
      </c>
      <c r="R5" s="15" t="n">
        <v>46117</v>
      </c>
      <c r="S5" s="14" t="inlineStr">
        <is>
          <t>佐藤</t>
        </is>
      </c>
      <c r="T5" s="14" t="inlineStr"/>
    </row>
    <row r="6">
      <c r="A6" s="14" t="inlineStr">
        <is>
          <t>A0005</t>
        </is>
      </c>
      <c r="B6" s="14" t="inlineStr">
        <is>
          <t>M004</t>
        </is>
      </c>
      <c r="C6" s="14">
        <f>IFERROR(VLOOKUP(B6,メンバーマスタ!$A:$B,2,FALSE),"")</f>
        <v/>
      </c>
      <c r="D6" s="14" t="inlineStr">
        <is>
          <t>P002</t>
        </is>
      </c>
      <c r="E6" s="14">
        <f>IFERROR(VLOOKUP(D6,案件マスタ!$A:$B,2,FALSE),"")</f>
        <v/>
      </c>
      <c r="F6" s="14" t="inlineStr">
        <is>
          <t>テックリード</t>
        </is>
      </c>
      <c r="G6" s="15" t="n">
        <v>46174</v>
      </c>
      <c r="H6" s="15" t="n">
        <v>46326</v>
      </c>
      <c r="I6" s="16" t="n">
        <v>0</v>
      </c>
      <c r="J6" s="16" t="n">
        <v>0</v>
      </c>
      <c r="K6" s="16" t="n">
        <v>60</v>
      </c>
      <c r="L6" s="16" t="n">
        <v>60</v>
      </c>
      <c r="M6" s="16" t="n">
        <v>60</v>
      </c>
      <c r="N6" s="16" t="n">
        <v>60</v>
      </c>
      <c r="O6" s="17" t="n">
        <v>1100000</v>
      </c>
      <c r="P6" s="17" t="n">
        <v>780000</v>
      </c>
      <c r="Q6" s="14" t="inlineStr">
        <is>
          <t>確定</t>
        </is>
      </c>
      <c r="R6" s="15" t="n">
        <v>46122</v>
      </c>
      <c r="S6" s="14" t="inlineStr">
        <is>
          <t>佐藤</t>
        </is>
      </c>
      <c r="T6" s="14" t="inlineStr"/>
    </row>
    <row r="7">
      <c r="A7" s="14" t="inlineStr">
        <is>
          <t>A0006</t>
        </is>
      </c>
      <c r="B7" s="14" t="inlineStr">
        <is>
          <t>M004</t>
        </is>
      </c>
      <c r="C7" s="14">
        <f>IFERROR(VLOOKUP(B7,メンバーマスタ!$A:$B,2,FALSE),"")</f>
        <v/>
      </c>
      <c r="D7" s="14" t="inlineStr">
        <is>
          <t>P003</t>
        </is>
      </c>
      <c r="E7" s="14">
        <f>IFERROR(VLOOKUP(D7,案件マスタ!$A:$B,2,FALSE),"")</f>
        <v/>
      </c>
      <c r="F7" s="14" t="inlineStr">
        <is>
          <t>テックリード</t>
        </is>
      </c>
      <c r="G7" s="15" t="n">
        <v>46204</v>
      </c>
      <c r="H7" s="15" t="n">
        <v>46387</v>
      </c>
      <c r="I7" s="16" t="n">
        <v>0</v>
      </c>
      <c r="J7" s="16" t="n">
        <v>0</v>
      </c>
      <c r="K7" s="16" t="n">
        <v>0</v>
      </c>
      <c r="L7" s="16" t="n">
        <v>40</v>
      </c>
      <c r="M7" s="16" t="n">
        <v>40</v>
      </c>
      <c r="N7" s="16" t="n">
        <v>40</v>
      </c>
      <c r="O7" s="17" t="n">
        <v>0</v>
      </c>
      <c r="P7" s="17" t="n">
        <v>0</v>
      </c>
      <c r="Q7" s="14" t="inlineStr">
        <is>
          <t>候補</t>
        </is>
      </c>
      <c r="R7" s="15" t="n">
        <v>46127</v>
      </c>
      <c r="S7" s="14" t="inlineStr">
        <is>
          <t>佐藤</t>
        </is>
      </c>
      <c r="T7" s="14" t="inlineStr">
        <is>
          <t>受注前の仮置き</t>
        </is>
      </c>
    </row>
    <row r="8">
      <c r="A8" s="14" t="inlineStr">
        <is>
          <t>A0007</t>
        </is>
      </c>
      <c r="B8" s="14" t="inlineStr">
        <is>
          <t>M005</t>
        </is>
      </c>
      <c r="C8" s="14">
        <f>IFERROR(VLOOKUP(B8,メンバーマスタ!$A:$B,2,FALSE),"")</f>
        <v/>
      </c>
      <c r="D8" s="14" t="inlineStr">
        <is>
          <t>P003</t>
        </is>
      </c>
      <c r="E8" s="14">
        <f>IFERROR(VLOOKUP(D8,案件マスタ!$A:$B,2,FALSE),"")</f>
        <v/>
      </c>
      <c r="F8" s="14" t="inlineStr">
        <is>
          <t>デザイナー</t>
        </is>
      </c>
      <c r="G8" s="15" t="n">
        <v>46204</v>
      </c>
      <c r="H8" s="15" t="n">
        <v>46387</v>
      </c>
      <c r="I8" s="16" t="n">
        <v>0</v>
      </c>
      <c r="J8" s="16" t="n">
        <v>0</v>
      </c>
      <c r="K8" s="16" t="n">
        <v>0</v>
      </c>
      <c r="L8" s="16" t="n">
        <v>60</v>
      </c>
      <c r="M8" s="16" t="n">
        <v>60</v>
      </c>
      <c r="N8" s="16" t="n">
        <v>60</v>
      </c>
      <c r="O8" s="17" t="n">
        <v>0</v>
      </c>
      <c r="P8" s="17" t="n">
        <v>0</v>
      </c>
      <c r="Q8" s="14" t="inlineStr">
        <is>
          <t>候補</t>
        </is>
      </c>
      <c r="R8" s="15" t="n">
        <v>46127</v>
      </c>
      <c r="S8" s="14" t="inlineStr">
        <is>
          <t>田中</t>
        </is>
      </c>
      <c r="T8" s="14" t="inlineStr">
        <is>
          <t>受注前の仮置き</t>
        </is>
      </c>
    </row>
    <row r="9">
      <c r="A9" s="14" t="inlineStr">
        <is>
          <t>A0008</t>
        </is>
      </c>
      <c r="B9" s="14" t="inlineStr">
        <is>
          <t>M006</t>
        </is>
      </c>
      <c r="C9" s="14">
        <f>IFERROR(VLOOKUP(B9,メンバーマスタ!$A:$B,2,FALSE),"")</f>
        <v/>
      </c>
      <c r="D9" s="14" t="inlineStr">
        <is>
          <t>P001</t>
        </is>
      </c>
      <c r="E9" s="14">
        <f>IFERROR(VLOOKUP(D9,案件マスタ!$A:$B,2,FALSE),"")</f>
        <v/>
      </c>
      <c r="F9" s="14" t="inlineStr">
        <is>
          <t>SE</t>
        </is>
      </c>
      <c r="G9" s="15" t="n">
        <v>46113</v>
      </c>
      <c r="H9" s="15" t="n">
        <v>46295</v>
      </c>
      <c r="I9" s="16" t="n">
        <v>60</v>
      </c>
      <c r="J9" s="16" t="n">
        <v>60</v>
      </c>
      <c r="K9" s="16" t="n">
        <v>60</v>
      </c>
      <c r="L9" s="16" t="n">
        <v>60</v>
      </c>
      <c r="M9" s="16" t="n">
        <v>60</v>
      </c>
      <c r="N9" s="16" t="n">
        <v>60</v>
      </c>
      <c r="O9" s="17" t="n">
        <v>600000</v>
      </c>
      <c r="P9" s="17" t="n">
        <v>600000</v>
      </c>
      <c r="Q9" s="14" t="inlineStr">
        <is>
          <t>確定</t>
        </is>
      </c>
      <c r="R9" s="15" t="n">
        <v>46109</v>
      </c>
      <c r="S9" s="14" t="inlineStr">
        <is>
          <t>山田</t>
        </is>
      </c>
      <c r="T9" s="14" t="inlineStr">
        <is>
          <t>協力会社A経由</t>
        </is>
      </c>
    </row>
    <row r="10">
      <c r="A10" s="14" t="inlineStr">
        <is>
          <t>A0009</t>
        </is>
      </c>
      <c r="B10" s="14" t="inlineStr">
        <is>
          <t>M001</t>
        </is>
      </c>
      <c r="C10" s="14">
        <f>IFERROR(VLOOKUP(B10,メンバーマスタ!$A:$B,2,FALSE),"")</f>
        <v/>
      </c>
      <c r="D10" s="14" t="inlineStr">
        <is>
          <t>P004</t>
        </is>
      </c>
      <c r="E10" s="14">
        <f>IFERROR(VLOOKUP(D10,案件マスタ!$A:$B,2,FALSE),"")</f>
        <v/>
      </c>
      <c r="F10" s="14" t="inlineStr">
        <is>
          <t>PM</t>
        </is>
      </c>
      <c r="G10" s="15" t="n">
        <v>46113</v>
      </c>
      <c r="H10" s="15" t="n">
        <v>46203</v>
      </c>
      <c r="I10" s="16" t="n">
        <v>20</v>
      </c>
      <c r="J10" s="16" t="n">
        <v>20</v>
      </c>
      <c r="K10" s="16" t="n">
        <v>20</v>
      </c>
      <c r="L10" s="16" t="n">
        <v>0</v>
      </c>
      <c r="M10" s="16" t="n">
        <v>0</v>
      </c>
      <c r="N10" s="16" t="n">
        <v>0</v>
      </c>
      <c r="O10" s="17" t="n">
        <v>180000</v>
      </c>
      <c r="P10" s="17" t="n">
        <v>130000</v>
      </c>
      <c r="Q10" s="14" t="inlineStr">
        <is>
          <t>確定</t>
        </is>
      </c>
      <c r="R10" s="15" t="n">
        <v>46106</v>
      </c>
      <c r="S10" s="14" t="inlineStr">
        <is>
          <t>山田</t>
        </is>
      </c>
      <c r="T10" s="14" t="inlineStr">
        <is>
          <t>兼務</t>
        </is>
      </c>
    </row>
    <row r="11">
      <c r="A11" s="14" t="inlineStr">
        <is>
          <t>A0010</t>
        </is>
      </c>
      <c r="B11" s="14" t="inlineStr">
        <is>
          <t>M003</t>
        </is>
      </c>
      <c r="C11" s="14">
        <f>IFERROR(VLOOKUP(B11,メンバーマスタ!$A:$B,2,FALSE),"")</f>
        <v/>
      </c>
      <c r="D11" s="14" t="inlineStr">
        <is>
          <t>P004</t>
        </is>
      </c>
      <c r="E11" s="14">
        <f>IFERROR(VLOOKUP(D11,案件マスタ!$A:$B,2,FALSE),"")</f>
        <v/>
      </c>
      <c r="F11" s="14" t="inlineStr">
        <is>
          <t>SE</t>
        </is>
      </c>
      <c r="G11" s="15" t="n">
        <v>46113</v>
      </c>
      <c r="H11" s="15" t="n">
        <v>46142</v>
      </c>
      <c r="I11" s="16" t="n">
        <v>40</v>
      </c>
      <c r="J11" s="16" t="n">
        <v>0</v>
      </c>
      <c r="K11" s="16" t="n">
        <v>0</v>
      </c>
      <c r="L11" s="16" t="n">
        <v>0</v>
      </c>
      <c r="M11" s="16" t="n">
        <v>0</v>
      </c>
      <c r="N11" s="16" t="n">
        <v>0</v>
      </c>
      <c r="O11" s="17" t="n">
        <v>300000</v>
      </c>
      <c r="P11" s="17" t="n">
        <v>210000</v>
      </c>
      <c r="Q11" s="14" t="inlineStr">
        <is>
          <t>確定</t>
        </is>
      </c>
      <c r="R11" s="15" t="n">
        <v>46106</v>
      </c>
      <c r="S11" s="14" t="inlineStr">
        <is>
          <t>山田</t>
        </is>
      </c>
      <c r="T11" s="14" t="inlineStr">
        <is>
          <t>短期スポット</t>
        </is>
      </c>
    </row>
  </sheetData>
  <conditionalFormatting sqref="I2:N500">
    <cfRule type="cellIs" priority="1" operator="greaterThan" dxfId="0">
      <formula>100</formula>
    </cfRule>
    <cfRule type="cellIs" priority="2" operator="between" dxfId="1">
      <formula>1</formula>
      <formula>30</formula>
    </cfRule>
  </conditionalFormatting>
  <dataValidations count="1">
    <dataValidation sqref="Q2:Q500" showDropDown="0" showInputMessage="0" showErrorMessage="0" allowBlank="1" type="list">
      <formula1>"確定,調整中,候補,終了,中止"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9"/>
  <sheetViews>
    <sheetView workbookViewId="0">
      <pane xSplit="2" ySplit="1" topLeftCell="C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2" customWidth="1" min="9" max="9"/>
  </cols>
  <sheetData>
    <row r="1">
      <c r="A1" s="13" t="inlineStr">
        <is>
          <t>メンバーID</t>
        </is>
      </c>
      <c r="B1" s="13" t="inlineStr">
        <is>
          <t>氏名</t>
        </is>
      </c>
      <c r="C1" s="13" t="inlineStr">
        <is>
          <t>2026-04</t>
        </is>
      </c>
      <c r="D1" s="13" t="inlineStr">
        <is>
          <t>2026-05</t>
        </is>
      </c>
      <c r="E1" s="13" t="inlineStr">
        <is>
          <t>2026-06</t>
        </is>
      </c>
      <c r="F1" s="13" t="inlineStr">
        <is>
          <t>2026-07</t>
        </is>
      </c>
      <c r="G1" s="13" t="inlineStr">
        <is>
          <t>2026-08</t>
        </is>
      </c>
      <c r="H1" s="13" t="inlineStr">
        <is>
          <t>2026-09</t>
        </is>
      </c>
      <c r="I1" s="13" t="inlineStr">
        <is>
          <t>平均稼働率</t>
        </is>
      </c>
    </row>
    <row r="2">
      <c r="A2" s="14" t="inlineStr">
        <is>
          <t>M001</t>
        </is>
      </c>
      <c r="B2" s="14">
        <f>IFERROR(VLOOKUP(A2,メンバーマスタ!$A:$B,2,FALSE),"")</f>
        <v/>
      </c>
      <c r="C2" s="16">
        <f>SUMIFS(アサイン!I:I,アサイン!B:B,A2)</f>
        <v/>
      </c>
      <c r="D2" s="16">
        <f>SUMIFS(アサイン!J:J,アサイン!B:B,A2)</f>
        <v/>
      </c>
      <c r="E2" s="16">
        <f>SUMIFS(アサイン!K:K,アサイン!B:B,A2)</f>
        <v/>
      </c>
      <c r="F2" s="16">
        <f>SUMIFS(アサイン!L:L,アサイン!B:B,A2)</f>
        <v/>
      </c>
      <c r="G2" s="16">
        <f>SUMIFS(アサイン!M:M,アサイン!B:B,A2)</f>
        <v/>
      </c>
      <c r="H2" s="16">
        <f>SUMIFS(アサイン!N:N,アサイン!B:B,A2)</f>
        <v/>
      </c>
      <c r="I2" s="16">
        <f>IFERROR(AVERAGE(C2:H2),0)</f>
        <v/>
      </c>
    </row>
    <row r="3">
      <c r="A3" s="14" t="inlineStr">
        <is>
          <t>M002</t>
        </is>
      </c>
      <c r="B3" s="14">
        <f>IFERROR(VLOOKUP(A3,メンバーマスタ!$A:$B,2,FALSE),"")</f>
        <v/>
      </c>
      <c r="C3" s="16">
        <f>SUMIFS(アサイン!I:I,アサイン!B:B,A3)</f>
        <v/>
      </c>
      <c r="D3" s="16">
        <f>SUMIFS(アサイン!J:J,アサイン!B:B,A3)</f>
        <v/>
      </c>
      <c r="E3" s="16">
        <f>SUMIFS(アサイン!K:K,アサイン!B:B,A3)</f>
        <v/>
      </c>
      <c r="F3" s="16">
        <f>SUMIFS(アサイン!L:L,アサイン!B:B,A3)</f>
        <v/>
      </c>
      <c r="G3" s="16">
        <f>SUMIFS(アサイン!M:M,アサイン!B:B,A3)</f>
        <v/>
      </c>
      <c r="H3" s="16">
        <f>SUMIFS(アサイン!N:N,アサイン!B:B,A3)</f>
        <v/>
      </c>
      <c r="I3" s="16">
        <f>IFERROR(AVERAGE(C3:H3),0)</f>
        <v/>
      </c>
    </row>
    <row r="4">
      <c r="A4" s="14" t="inlineStr">
        <is>
          <t>M003</t>
        </is>
      </c>
      <c r="B4" s="14">
        <f>IFERROR(VLOOKUP(A4,メンバーマスタ!$A:$B,2,FALSE),"")</f>
        <v/>
      </c>
      <c r="C4" s="16">
        <f>SUMIFS(アサイン!I:I,アサイン!B:B,A4)</f>
        <v/>
      </c>
      <c r="D4" s="16">
        <f>SUMIFS(アサイン!J:J,アサイン!B:B,A4)</f>
        <v/>
      </c>
      <c r="E4" s="16">
        <f>SUMIFS(アサイン!K:K,アサイン!B:B,A4)</f>
        <v/>
      </c>
      <c r="F4" s="16">
        <f>SUMIFS(アサイン!L:L,アサイン!B:B,A4)</f>
        <v/>
      </c>
      <c r="G4" s="16">
        <f>SUMIFS(アサイン!M:M,アサイン!B:B,A4)</f>
        <v/>
      </c>
      <c r="H4" s="16">
        <f>SUMIFS(アサイン!N:N,アサイン!B:B,A4)</f>
        <v/>
      </c>
      <c r="I4" s="16">
        <f>IFERROR(AVERAGE(C4:H4),0)</f>
        <v/>
      </c>
    </row>
    <row r="5">
      <c r="A5" s="14" t="inlineStr">
        <is>
          <t>M004</t>
        </is>
      </c>
      <c r="B5" s="14">
        <f>IFERROR(VLOOKUP(A5,メンバーマスタ!$A:$B,2,FALSE),"")</f>
        <v/>
      </c>
      <c r="C5" s="16">
        <f>SUMIFS(アサイン!I:I,アサイン!B:B,A5)</f>
        <v/>
      </c>
      <c r="D5" s="16">
        <f>SUMIFS(アサイン!J:J,アサイン!B:B,A5)</f>
        <v/>
      </c>
      <c r="E5" s="16">
        <f>SUMIFS(アサイン!K:K,アサイン!B:B,A5)</f>
        <v/>
      </c>
      <c r="F5" s="16">
        <f>SUMIFS(アサイン!L:L,アサイン!B:B,A5)</f>
        <v/>
      </c>
      <c r="G5" s="16">
        <f>SUMIFS(アサイン!M:M,アサイン!B:B,A5)</f>
        <v/>
      </c>
      <c r="H5" s="16">
        <f>SUMIFS(アサイン!N:N,アサイン!B:B,A5)</f>
        <v/>
      </c>
      <c r="I5" s="16">
        <f>IFERROR(AVERAGE(C5:H5),0)</f>
        <v/>
      </c>
    </row>
    <row r="6">
      <c r="A6" s="14" t="inlineStr">
        <is>
          <t>M005</t>
        </is>
      </c>
      <c r="B6" s="14">
        <f>IFERROR(VLOOKUP(A6,メンバーマスタ!$A:$B,2,FALSE),"")</f>
        <v/>
      </c>
      <c r="C6" s="16">
        <f>SUMIFS(アサイン!I:I,アサイン!B:B,A6)</f>
        <v/>
      </c>
      <c r="D6" s="16">
        <f>SUMIFS(アサイン!J:J,アサイン!B:B,A6)</f>
        <v/>
      </c>
      <c r="E6" s="16">
        <f>SUMIFS(アサイン!K:K,アサイン!B:B,A6)</f>
        <v/>
      </c>
      <c r="F6" s="16">
        <f>SUMIFS(アサイン!L:L,アサイン!B:B,A6)</f>
        <v/>
      </c>
      <c r="G6" s="16">
        <f>SUMIFS(アサイン!M:M,アサイン!B:B,A6)</f>
        <v/>
      </c>
      <c r="H6" s="16">
        <f>SUMIFS(アサイン!N:N,アサイン!B:B,A6)</f>
        <v/>
      </c>
      <c r="I6" s="16">
        <f>IFERROR(AVERAGE(C6:H6),0)</f>
        <v/>
      </c>
    </row>
    <row r="7">
      <c r="A7" s="14" t="inlineStr">
        <is>
          <t>M006</t>
        </is>
      </c>
      <c r="B7" s="14">
        <f>IFERROR(VLOOKUP(A7,メンバーマスタ!$A:$B,2,FALSE),"")</f>
        <v/>
      </c>
      <c r="C7" s="16">
        <f>SUMIFS(アサイン!I:I,アサイン!B:B,A7)</f>
        <v/>
      </c>
      <c r="D7" s="16">
        <f>SUMIFS(アサイン!J:J,アサイン!B:B,A7)</f>
        <v/>
      </c>
      <c r="E7" s="16">
        <f>SUMIFS(アサイン!K:K,アサイン!B:B,A7)</f>
        <v/>
      </c>
      <c r="F7" s="16">
        <f>SUMIFS(アサイン!L:L,アサイン!B:B,A7)</f>
        <v/>
      </c>
      <c r="G7" s="16">
        <f>SUMIFS(アサイン!M:M,アサイン!B:B,A7)</f>
        <v/>
      </c>
      <c r="H7" s="16">
        <f>SUMIFS(アサイン!N:N,アサイン!B:B,A7)</f>
        <v/>
      </c>
      <c r="I7" s="16">
        <f>IFERROR(AVERAGE(C7:H7),0)</f>
        <v/>
      </c>
    </row>
    <row r="9">
      <c r="A9" s="18" t="inlineStr">
        <is>
          <t>※ アサインシートの月別稼働率(%)を、メンバーID単位でSUMIFS集計しています。100%超は赤、1〜30%は黄色（低稼働）で表示されます。</t>
        </is>
      </c>
    </row>
  </sheetData>
  <mergeCells count="1">
    <mergeCell ref="A9:I9"/>
  </mergeCells>
  <conditionalFormatting sqref="C2:H500">
    <cfRule type="cellIs" priority="1" operator="greaterThan" dxfId="0">
      <formula>100</formula>
    </cfRule>
    <cfRule type="cellIs" priority="2" operator="between" dxfId="1">
      <formula>1</formula>
      <formula>30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4" customWidth="1" min="3" max="3"/>
    <col width="36" customWidth="1" min="4" max="4"/>
    <col width="36" customWidth="1" min="5" max="5"/>
    <col width="26" customWidth="1" min="6" max="6"/>
  </cols>
  <sheetData>
    <row r="1">
      <c r="A1" s="13" t="inlineStr">
        <is>
          <t>変更日</t>
        </is>
      </c>
      <c r="B1" s="13" t="inlineStr">
        <is>
          <t>変更者</t>
        </is>
      </c>
      <c r="C1" s="13" t="inlineStr">
        <is>
          <t>対象アサインID</t>
        </is>
      </c>
      <c r="D1" s="13" t="inlineStr">
        <is>
          <t>変更前</t>
        </is>
      </c>
      <c r="E1" s="13" t="inlineStr">
        <is>
          <t>変更後</t>
        </is>
      </c>
      <c r="F1" s="13" t="inlineStr">
        <is>
          <t>変更理由</t>
        </is>
      </c>
    </row>
    <row r="2">
      <c r="A2" s="15" t="n">
        <v>46106</v>
      </c>
      <c r="B2" s="14" t="inlineStr">
        <is>
          <t>山田</t>
        </is>
      </c>
      <c r="C2" s="14" t="inlineStr">
        <is>
          <t>A0003</t>
        </is>
      </c>
      <c r="D2" s="14" t="inlineStr">
        <is>
          <t>なし</t>
        </is>
      </c>
      <c r="E2" s="14" t="inlineStr">
        <is>
          <t>M002をP004に20%追加</t>
        </is>
      </c>
      <c r="F2" s="14" t="inlineStr">
        <is>
          <t>P004の負荷増対応として兼務追加</t>
        </is>
      </c>
    </row>
    <row r="3">
      <c r="A3" s="15" t="n">
        <v>46117</v>
      </c>
      <c r="B3" s="14" t="inlineStr">
        <is>
          <t>佐藤</t>
        </is>
      </c>
      <c r="C3" s="14" t="inlineStr">
        <is>
          <t>A0004</t>
        </is>
      </c>
      <c r="D3" s="14" t="inlineStr">
        <is>
          <t>M003を5月から100%でP002にアサイン</t>
        </is>
      </c>
      <c r="E3" s="14" t="inlineStr">
        <is>
          <t>同条件で確定</t>
        </is>
      </c>
      <c r="F3" s="14" t="inlineStr">
        <is>
          <t>P002の稼働開始確定</t>
        </is>
      </c>
    </row>
    <row r="4">
      <c r="A4" s="15" t="n">
        <v>46127</v>
      </c>
      <c r="B4" s="14" t="inlineStr">
        <is>
          <t>佐藤</t>
        </is>
      </c>
      <c r="C4" s="14" t="inlineStr">
        <is>
          <t>A0006</t>
        </is>
      </c>
      <c r="D4" s="14" t="inlineStr">
        <is>
          <t>なし</t>
        </is>
      </c>
      <c r="E4" s="14" t="inlineStr">
        <is>
          <t>M004をP003に7月から40%で仮置き</t>
        </is>
      </c>
      <c r="F4" s="14" t="inlineStr">
        <is>
          <t>P003受注見込みのため候補で仮押え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2026-05-07T17:00:59Z</dcterms:created>
  <dcterms:modified xmlns:dcterms="http://purl.org/dc/terms/" xmlns:xsi="http://www.w3.org/2001/XMLSchema-instance" xsi:type="dcterms:W3CDTF">2026-05-07T17:00:59Z</dcterms:modified>
</cp:coreProperties>
</file>